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113" documentId="6_{11C5419D-955E-429B-9EFA-43C083915C44}" xr6:coauthVersionLast="47" xr6:coauthVersionMax="47" xr10:uidLastSave="{4A392C8E-D344-4DA3-85CF-26C5D3F0F89E}"/>
  <bookViews>
    <workbookView xWindow="-110" yWindow="-110" windowWidth="19420" windowHeight="10300" xr2:uid="{00000000-000D-0000-FFFF-FFFF00000000}"/>
  </bookViews>
  <sheets>
    <sheet name="管理図作成_テンプレート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1" l="1"/>
  <c r="Y10" i="1"/>
  <c r="S10" i="1"/>
  <c r="N21" i="1"/>
  <c r="K25" i="1"/>
  <c r="M19" i="1"/>
  <c r="Q19" i="1" s="1"/>
  <c r="M12" i="1"/>
  <c r="Q12" i="1" s="1"/>
  <c r="M13" i="1"/>
  <c r="M14" i="1"/>
  <c r="M15" i="1"/>
  <c r="M16" i="1"/>
  <c r="Q16" i="1" s="1"/>
  <c r="M17" i="1"/>
  <c r="Q17" i="1" s="1"/>
  <c r="M18" i="1"/>
  <c r="M11" i="1"/>
  <c r="Q11" i="1" s="1"/>
  <c r="M10" i="1"/>
  <c r="N11" i="1"/>
  <c r="W11" i="1" s="1"/>
  <c r="N12" i="1"/>
  <c r="W12" i="1" s="1"/>
  <c r="N13" i="1"/>
  <c r="N14" i="1"/>
  <c r="W14" i="1" s="1"/>
  <c r="N15" i="1"/>
  <c r="N16" i="1"/>
  <c r="N17" i="1"/>
  <c r="N18" i="1"/>
  <c r="W18" i="1" s="1"/>
  <c r="N19" i="1"/>
  <c r="W19" i="1" s="1"/>
  <c r="N10" i="1"/>
  <c r="W10" i="1" s="1"/>
  <c r="H25" i="1"/>
  <c r="J25" i="1" s="1"/>
  <c r="Q18" i="1"/>
  <c r="W17" i="1"/>
  <c r="W16" i="1"/>
  <c r="W15" i="1"/>
  <c r="Q15" i="1"/>
  <c r="Q14" i="1"/>
  <c r="W13" i="1"/>
  <c r="Q13" i="1"/>
  <c r="I25" i="1" l="1"/>
  <c r="R10" i="1"/>
  <c r="Q10" i="1"/>
  <c r="R19" i="1"/>
  <c r="R16" i="1"/>
  <c r="R15" i="1"/>
  <c r="R11" i="1"/>
  <c r="R12" i="1"/>
  <c r="R18" i="1"/>
  <c r="R14" i="1"/>
  <c r="R17" i="1"/>
  <c r="R13" i="1"/>
  <c r="Y19" i="1" l="1"/>
  <c r="Y16" i="1"/>
  <c r="Y11" i="1"/>
  <c r="X10" i="1"/>
  <c r="Z12" i="1"/>
  <c r="Y18" i="1"/>
  <c r="Y12" i="1"/>
  <c r="Z15" i="1"/>
  <c r="Z11" i="1"/>
  <c r="Z18" i="1"/>
  <c r="Z13" i="1"/>
  <c r="Y15" i="1"/>
  <c r="Z16" i="1"/>
  <c r="Z19" i="1"/>
  <c r="Y14" i="1"/>
  <c r="Y13" i="1"/>
  <c r="Y17" i="1"/>
  <c r="Z14" i="1"/>
  <c r="Z17" i="1"/>
  <c r="T13" i="1"/>
  <c r="S15" i="1"/>
  <c r="S11" i="1"/>
  <c r="S16" i="1"/>
  <c r="S12" i="1"/>
  <c r="T16" i="1"/>
  <c r="T12" i="1"/>
  <c r="S13" i="1"/>
  <c r="T14" i="1"/>
  <c r="T15" i="1"/>
  <c r="S14" i="1"/>
  <c r="S17" i="1"/>
  <c r="T18" i="1"/>
  <c r="T19" i="1"/>
  <c r="S18" i="1"/>
  <c r="T11" i="1"/>
  <c r="T10" i="1"/>
  <c r="X12" i="1"/>
  <c r="X16" i="1"/>
  <c r="X11" i="1"/>
  <c r="X18" i="1"/>
  <c r="X19" i="1"/>
  <c r="X13" i="1"/>
  <c r="X17" i="1"/>
  <c r="X14" i="1"/>
  <c r="X15" i="1"/>
  <c r="S19" i="1"/>
  <c r="T17" i="1"/>
  <c r="C5" i="1" l="1"/>
</calcChain>
</file>

<file path=xl/sharedStrings.xml><?xml version="1.0" encoding="utf-8"?>
<sst xmlns="http://schemas.openxmlformats.org/spreadsheetml/2006/main" count="45" uniqueCount="34">
  <si>
    <t>Spec Center</t>
  </si>
  <si>
    <t>USL</t>
  </si>
  <si>
    <t>LSL</t>
  </si>
  <si>
    <t>Lot</t>
  </si>
  <si>
    <t>M1</t>
  </si>
  <si>
    <t>M2</t>
  </si>
  <si>
    <t>M3</t>
  </si>
  <si>
    <t>M4</t>
  </si>
  <si>
    <t>M5</t>
  </si>
  <si>
    <t>Average</t>
  </si>
  <si>
    <t>UCL</t>
  </si>
  <si>
    <t>CL</t>
  </si>
  <si>
    <t>LCL</t>
  </si>
  <si>
    <t>(1).Xbar管理図用</t>
    <rPh sb="8" eb="11">
      <t>カンリズ</t>
    </rPh>
    <rPh sb="11" eb="12">
      <t>ヨウ</t>
    </rPh>
    <phoneticPr fontId="1"/>
  </si>
  <si>
    <t>ｎ</t>
  </si>
  <si>
    <t>係数表</t>
    <rPh sb="0" eb="3">
      <t>ケイスウヒョウ</t>
    </rPh>
    <phoneticPr fontId="1"/>
  </si>
  <si>
    <t>1. データをインプット</t>
    <phoneticPr fontId="1"/>
  </si>
  <si>
    <t>2. データより管理線を計算する</t>
    <rPh sb="8" eb="10">
      <t>カンリ</t>
    </rPh>
    <rPh sb="10" eb="11">
      <t>セン</t>
    </rPh>
    <rPh sb="12" eb="14">
      <t>ケイサン</t>
    </rPh>
    <phoneticPr fontId="1"/>
  </si>
  <si>
    <t>0. 規格値の入力</t>
    <rPh sb="3" eb="6">
      <t>キカクアタイ</t>
    </rPh>
    <rPh sb="7" eb="9">
      <t>ニュウリョク</t>
    </rPh>
    <phoneticPr fontId="1"/>
  </si>
  <si>
    <t>参考_計算用の係数</t>
    <rPh sb="0" eb="2">
      <t>サンコウ</t>
    </rPh>
    <rPh sb="3" eb="6">
      <t>ケイサンヨウ</t>
    </rPh>
    <rPh sb="7" eb="9">
      <t>ケイスウ</t>
    </rPh>
    <phoneticPr fontId="1"/>
  </si>
  <si>
    <t>※群内のn数より紐づけ</t>
    <rPh sb="1" eb="2">
      <t>グン</t>
    </rPh>
    <rPh sb="2" eb="3">
      <t>ナイ</t>
    </rPh>
    <rPh sb="5" eb="6">
      <t>スウ</t>
    </rPh>
    <rPh sb="8" eb="9">
      <t>ヒモ</t>
    </rPh>
    <phoneticPr fontId="1"/>
  </si>
  <si>
    <t>※黄色部分にデータを入力する</t>
    <rPh sb="1" eb="3">
      <t>キイロ</t>
    </rPh>
    <rPh sb="3" eb="5">
      <t>ブブン</t>
    </rPh>
    <rPh sb="10" eb="12">
      <t>ニュウリョク</t>
    </rPh>
    <phoneticPr fontId="1"/>
  </si>
  <si>
    <t>3. グラフ「散布図」から管理図を作成する</t>
    <rPh sb="7" eb="10">
      <t>サンプズ</t>
    </rPh>
    <rPh sb="13" eb="16">
      <t>カンリズ</t>
    </rPh>
    <rPh sb="17" eb="19">
      <t>サクセイ</t>
    </rPh>
    <phoneticPr fontId="1"/>
  </si>
  <si>
    <t>M6</t>
  </si>
  <si>
    <t>M7</t>
  </si>
  <si>
    <t>M8</t>
  </si>
  <si>
    <t>M9</t>
  </si>
  <si>
    <t>M10</t>
  </si>
  <si>
    <t>S</t>
    <phoneticPr fontId="1"/>
  </si>
  <si>
    <t>A3</t>
    <phoneticPr fontId="1"/>
  </si>
  <si>
    <t>B3</t>
    <phoneticPr fontId="1"/>
  </si>
  <si>
    <t>B4</t>
    <phoneticPr fontId="1"/>
  </si>
  <si>
    <t>CL_S</t>
    <phoneticPr fontId="1"/>
  </si>
  <si>
    <t>(2).S管理図用</t>
    <rPh sb="5" eb="9">
      <t>カンリズヨウ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</si>
</sst>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b/>
      <u/>
      <sz val="11"/>
      <color theme="1"/>
      <name val="Yu Gothic UI"/>
      <family val="3"/>
      <charset val="128"/>
    </font>
    <font>
      <sz val="11"/>
      <color theme="0" tint="-0.34998626667073579"/>
      <name val="Yu Gothic UI"/>
      <family val="3"/>
      <charset val="128"/>
    </font>
    <font>
      <u/>
      <sz val="11"/>
      <color theme="1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76" fontId="2" fillId="2" borderId="2" xfId="0" applyNumberFormat="1" applyFont="1" applyFill="1" applyBorder="1" applyAlignment="1">
      <alignment horizontal="center"/>
    </xf>
    <xf numFmtId="176" fontId="2" fillId="2" borderId="0" xfId="0" applyNumberFormat="1" applyFont="1" applyFill="1" applyAlignment="1">
      <alignment horizontal="center"/>
    </xf>
    <xf numFmtId="176" fontId="2" fillId="2" borderId="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R Chart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'管理図作成_テンプレート '!$W$9</c:f>
              <c:strCache>
                <c:ptCount val="1"/>
                <c:pt idx="0">
                  <c:v>S</c:v>
                </c:pt>
              </c:strCache>
            </c:strRef>
          </c:tx>
          <c:spPr>
            <a:ln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numRef>
              <c:f>'管理図作成_テンプレート '!$V$10:$V$19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'管理図作成_テンプレート '!$W$10:$W$19</c:f>
              <c:numCache>
                <c:formatCode>0.00</c:formatCode>
                <c:ptCount val="10"/>
                <c:pt idx="0">
                  <c:v>0.42533124346404344</c:v>
                </c:pt>
                <c:pt idx="1">
                  <c:v>0.69531767320172921</c:v>
                </c:pt>
                <c:pt idx="2">
                  <c:v>0.69948870215640035</c:v>
                </c:pt>
                <c:pt idx="3">
                  <c:v>1.1400370364354167</c:v>
                </c:pt>
                <c:pt idx="4">
                  <c:v>0.69053924178459414</c:v>
                </c:pt>
                <c:pt idx="5">
                  <c:v>0.39556429453517522</c:v>
                </c:pt>
                <c:pt idx="6">
                  <c:v>1.479495409478063</c:v>
                </c:pt>
                <c:pt idx="7">
                  <c:v>1.4492741478255766</c:v>
                </c:pt>
                <c:pt idx="8">
                  <c:v>1.4740209556779649</c:v>
                </c:pt>
                <c:pt idx="9">
                  <c:v>3.2604055644113412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039-4312-BC17-135A67A85C3C}"/>
            </c:ext>
          </c:extLst>
        </c:ser>
        <c:ser>
          <c:idx val="1"/>
          <c:order val="1"/>
          <c:tx>
            <c:strRef>
              <c:f>'管理図作成_テンプレート '!$Y$9</c:f>
              <c:strCache>
                <c:ptCount val="1"/>
                <c:pt idx="0">
                  <c:v>UCL</c:v>
                </c:pt>
              </c:strCache>
            </c:strRef>
          </c:tx>
          <c:spPr>
            <a:ln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numRef>
              <c:f>'管理図作成_テンプレート '!$V$10:$V$19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'管理図作成_テンプレート '!$Y$10:$Y$19</c:f>
              <c:numCache>
                <c:formatCode>0.00</c:formatCode>
                <c:ptCount val="10"/>
                <c:pt idx="0">
                  <c:v>2.0093457845553044</c:v>
                </c:pt>
                <c:pt idx="1">
                  <c:v>2.0093457845553044</c:v>
                </c:pt>
                <c:pt idx="2">
                  <c:v>2.0093457845553044</c:v>
                </c:pt>
                <c:pt idx="3">
                  <c:v>2.0093457845553044</c:v>
                </c:pt>
                <c:pt idx="4">
                  <c:v>2.0093457845553044</c:v>
                </c:pt>
                <c:pt idx="5">
                  <c:v>2.0093457845553044</c:v>
                </c:pt>
                <c:pt idx="6">
                  <c:v>2.0093457845553044</c:v>
                </c:pt>
                <c:pt idx="7">
                  <c:v>2.0093457845553044</c:v>
                </c:pt>
                <c:pt idx="8">
                  <c:v>2.0093457845553044</c:v>
                </c:pt>
                <c:pt idx="9">
                  <c:v>2.0093457845553044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039-4312-BC17-135A67A85C3C}"/>
            </c:ext>
          </c:extLst>
        </c:ser>
        <c:ser>
          <c:idx val="2"/>
          <c:order val="2"/>
          <c:tx>
            <c:strRef>
              <c:f>'管理図作成_テンプレート '!$X$9</c:f>
              <c:strCache>
                <c:ptCount val="1"/>
                <c:pt idx="0">
                  <c:v>CL</c:v>
                </c:pt>
              </c:strCache>
            </c:strRef>
          </c:tx>
          <c:spPr>
            <a:ln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numRef>
              <c:f>'管理図作成_テンプレート '!$V$10:$V$19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'管理図作成_テンプレート '!$X$10:$X$19</c:f>
              <c:numCache>
                <c:formatCode>0.00</c:formatCode>
                <c:ptCount val="10"/>
                <c:pt idx="0">
                  <c:v>1.1709474268970306</c:v>
                </c:pt>
                <c:pt idx="1">
                  <c:v>1.1709474268970306</c:v>
                </c:pt>
                <c:pt idx="2">
                  <c:v>1.1709474268970306</c:v>
                </c:pt>
                <c:pt idx="3">
                  <c:v>1.1709474268970306</c:v>
                </c:pt>
                <c:pt idx="4">
                  <c:v>1.1709474268970306</c:v>
                </c:pt>
                <c:pt idx="5">
                  <c:v>1.1709474268970306</c:v>
                </c:pt>
                <c:pt idx="6">
                  <c:v>1.1709474268970306</c:v>
                </c:pt>
                <c:pt idx="7">
                  <c:v>1.1709474268970306</c:v>
                </c:pt>
                <c:pt idx="8">
                  <c:v>1.1709474268970306</c:v>
                </c:pt>
                <c:pt idx="9">
                  <c:v>1.1709474268970306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039-4312-BC17-135A67A85C3C}"/>
            </c:ext>
          </c:extLst>
        </c:ser>
        <c:ser>
          <c:idx val="3"/>
          <c:order val="3"/>
          <c:tx>
            <c:strRef>
              <c:f>'管理図作成_テンプレート '!$Z$9</c:f>
              <c:strCache>
                <c:ptCount val="1"/>
                <c:pt idx="0">
                  <c:v>LCL</c:v>
                </c:pt>
              </c:strCache>
            </c:strRef>
          </c:tx>
          <c:spPr>
            <a:ln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numRef>
              <c:f>'管理図作成_テンプレート '!$V$10:$V$19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'管理図作成_テンプレート '!$Z$10:$Z$19</c:f>
              <c:numCache>
                <c:formatCode>0</c:formatCode>
                <c:ptCount val="10"/>
                <c:pt idx="0">
                  <c:v>0.33254906923875666</c:v>
                </c:pt>
                <c:pt idx="1">
                  <c:v>0.33254906923875666</c:v>
                </c:pt>
                <c:pt idx="2">
                  <c:v>0.33254906923875666</c:v>
                </c:pt>
                <c:pt idx="3">
                  <c:v>0.33254906923875666</c:v>
                </c:pt>
                <c:pt idx="4">
                  <c:v>0.33254906923875666</c:v>
                </c:pt>
                <c:pt idx="5">
                  <c:v>0.33254906923875666</c:v>
                </c:pt>
                <c:pt idx="6">
                  <c:v>0.33254906923875666</c:v>
                </c:pt>
                <c:pt idx="7">
                  <c:v>0.33254906923875666</c:v>
                </c:pt>
                <c:pt idx="8">
                  <c:v>0.33254906923875666</c:v>
                </c:pt>
                <c:pt idx="9">
                  <c:v>0.33254906923875666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039-4312-BC17-135A67A8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en-US" altLang="ja-JP">
                <a:latin typeface="Yu Gothic UI" panose="020B0500000000000000" pitchFamily="50" charset="-128"/>
                <a:ea typeface="Yu Gothic UI" panose="020B0500000000000000" pitchFamily="50" charset="-128"/>
              </a:rPr>
              <a:t>Xbar</a:t>
            </a:r>
            <a:r>
              <a:rPr lang="ja-JP" altLang="en-US">
                <a:latin typeface="Yu Gothic UI" panose="020B0500000000000000" pitchFamily="50" charset="-128"/>
                <a:ea typeface="Yu Gothic UI" panose="020B0500000000000000" pitchFamily="50" charset="-128"/>
              </a:rPr>
              <a:t>管理図</a:t>
            </a:r>
            <a:endParaRPr lang="en-US" altLang="ja-JP">
              <a:latin typeface="Yu Gothic UI" panose="020B0500000000000000" pitchFamily="50" charset="-128"/>
              <a:ea typeface="Yu Gothic UI" panose="020B0500000000000000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en-US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'管理図作成_テンプレート '!$Q$9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rgbClr val="33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3333FF"/>
                </a:solidFill>
              </a:ln>
              <a:effectLst/>
            </c:spPr>
          </c:marker>
          <c:val>
            <c:numRef>
              <c:f>'管理図作成_テンプレート '!$Q$10:$Q$19</c:f>
              <c:numCache>
                <c:formatCode>0.00</c:formatCode>
                <c:ptCount val="10"/>
                <c:pt idx="0">
                  <c:v>100.282</c:v>
                </c:pt>
                <c:pt idx="1">
                  <c:v>99.960000000000008</c:v>
                </c:pt>
                <c:pt idx="2">
                  <c:v>100.53200000000001</c:v>
                </c:pt>
                <c:pt idx="3">
                  <c:v>100.05200000000001</c:v>
                </c:pt>
                <c:pt idx="4">
                  <c:v>100.50999999999999</c:v>
                </c:pt>
                <c:pt idx="5">
                  <c:v>100.18599999999999</c:v>
                </c:pt>
                <c:pt idx="6">
                  <c:v>100.61800000000001</c:v>
                </c:pt>
                <c:pt idx="7">
                  <c:v>99.457999999999998</c:v>
                </c:pt>
                <c:pt idx="8">
                  <c:v>98.896000000000001</c:v>
                </c:pt>
                <c:pt idx="9">
                  <c:v>98.059999999999988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5-4BB4-AD9E-BC49241324AC}"/>
            </c:ext>
          </c:extLst>
        </c:ser>
        <c:ser>
          <c:idx val="1"/>
          <c:order val="1"/>
          <c:tx>
            <c:strRef>
              <c:f>'管理図作成_テンプレート '!$R$9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'管理図作成_テンプレート '!$R$10:$R$19</c:f>
              <c:numCache>
                <c:formatCode>0.00</c:formatCode>
                <c:ptCount val="10"/>
                <c:pt idx="0">
                  <c:v>99.855400000000003</c:v>
                </c:pt>
                <c:pt idx="1">
                  <c:v>99.855400000000003</c:v>
                </c:pt>
                <c:pt idx="2">
                  <c:v>99.855400000000003</c:v>
                </c:pt>
                <c:pt idx="3">
                  <c:v>99.855400000000003</c:v>
                </c:pt>
                <c:pt idx="4">
                  <c:v>99.855400000000003</c:v>
                </c:pt>
                <c:pt idx="5">
                  <c:v>99.855400000000003</c:v>
                </c:pt>
                <c:pt idx="6">
                  <c:v>99.855400000000003</c:v>
                </c:pt>
                <c:pt idx="7">
                  <c:v>99.855400000000003</c:v>
                </c:pt>
                <c:pt idx="8">
                  <c:v>99.855400000000003</c:v>
                </c:pt>
                <c:pt idx="9">
                  <c:v>99.855400000000003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5-4BB4-AD9E-BC49241324AC}"/>
            </c:ext>
          </c:extLst>
        </c:ser>
        <c:ser>
          <c:idx val="2"/>
          <c:order val="2"/>
          <c:tx>
            <c:strRef>
              <c:f>'管理図作成_テンプレート '!$S$9</c:f>
              <c:strCache>
                <c:ptCount val="1"/>
                <c:pt idx="0">
                  <c:v>UCL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'管理図作成_テンプレート '!$S$10:$S$19</c:f>
              <c:numCache>
                <c:formatCode>0.00</c:formatCode>
                <c:ptCount val="10"/>
                <c:pt idx="0">
                  <c:v>100.99707374122461</c:v>
                </c:pt>
                <c:pt idx="1">
                  <c:v>100.99707374122461</c:v>
                </c:pt>
                <c:pt idx="2">
                  <c:v>100.99707374122461</c:v>
                </c:pt>
                <c:pt idx="3">
                  <c:v>100.99707374122461</c:v>
                </c:pt>
                <c:pt idx="4">
                  <c:v>100.99707374122461</c:v>
                </c:pt>
                <c:pt idx="5">
                  <c:v>100.99707374122461</c:v>
                </c:pt>
                <c:pt idx="6">
                  <c:v>100.99707374122461</c:v>
                </c:pt>
                <c:pt idx="7">
                  <c:v>100.99707374122461</c:v>
                </c:pt>
                <c:pt idx="8">
                  <c:v>100.99707374122461</c:v>
                </c:pt>
                <c:pt idx="9">
                  <c:v>100.99707374122461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5-4BB4-AD9E-BC49241324AC}"/>
            </c:ext>
          </c:extLst>
        </c:ser>
        <c:ser>
          <c:idx val="3"/>
          <c:order val="3"/>
          <c:tx>
            <c:strRef>
              <c:f>'管理図作成_テンプレート '!$T$9</c:f>
              <c:strCache>
                <c:ptCount val="1"/>
                <c:pt idx="0">
                  <c:v>LCL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'管理図作成_テンプレート '!$T$10:$T$19</c:f>
              <c:numCache>
                <c:formatCode>0.00</c:formatCode>
                <c:ptCount val="10"/>
                <c:pt idx="0">
                  <c:v>98.713726258775395</c:v>
                </c:pt>
                <c:pt idx="1">
                  <c:v>98.713726258775395</c:v>
                </c:pt>
                <c:pt idx="2">
                  <c:v>98.713726258775395</c:v>
                </c:pt>
                <c:pt idx="3">
                  <c:v>98.713726258775395</c:v>
                </c:pt>
                <c:pt idx="4">
                  <c:v>98.713726258775395</c:v>
                </c:pt>
                <c:pt idx="5">
                  <c:v>98.713726258775395</c:v>
                </c:pt>
                <c:pt idx="6">
                  <c:v>98.713726258775395</c:v>
                </c:pt>
                <c:pt idx="7">
                  <c:v>98.713726258775395</c:v>
                </c:pt>
                <c:pt idx="8">
                  <c:v>98.713726258775395</c:v>
                </c:pt>
                <c:pt idx="9">
                  <c:v>98.713726258775395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95-4BB4-AD9E-BC4924132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185055"/>
        <c:axId val="1392186015"/>
      </c:lineChart>
      <c:catAx>
        <c:axId val="13921850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2186015"/>
        <c:crosses val="autoZero"/>
        <c:auto val="1"/>
        <c:lblAlgn val="ctr"/>
        <c:lblOffset val="100"/>
        <c:noMultiLvlLbl val="0"/>
      </c:catAx>
      <c:valAx>
        <c:axId val="139218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2185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en-US" altLang="ja-JP" baseline="0">
                <a:latin typeface="Yu Gothic UI" panose="020B0500000000000000" pitchFamily="50" charset="-128"/>
                <a:ea typeface="Yu Gothic UI" panose="020B0500000000000000" pitchFamily="50" charset="-128"/>
              </a:rPr>
              <a:t>S</a:t>
            </a:r>
            <a:r>
              <a:rPr lang="ja-JP" altLang="en-US" baseline="0">
                <a:latin typeface="Yu Gothic UI" panose="020B0500000000000000" pitchFamily="50" charset="-128"/>
                <a:ea typeface="Yu Gothic UI" panose="020B0500000000000000" pitchFamily="50" charset="-128"/>
              </a:rPr>
              <a:t> </a:t>
            </a:r>
            <a:r>
              <a:rPr lang="ja-JP" altLang="en-US">
                <a:latin typeface="Yu Gothic UI" panose="020B0500000000000000" pitchFamily="50" charset="-128"/>
                <a:ea typeface="Yu Gothic UI" panose="020B0500000000000000" pitchFamily="50" charset="-128"/>
              </a:rPr>
              <a:t>管理図</a:t>
            </a:r>
            <a:endParaRPr lang="en-US" altLang="ja-JP">
              <a:latin typeface="Yu Gothic UI" panose="020B0500000000000000" pitchFamily="50" charset="-128"/>
              <a:ea typeface="Yu Gothic UI" panose="020B0500000000000000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en-US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'管理図作成_テンプレート '!$W$9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rgbClr val="33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3333FF"/>
                </a:solidFill>
              </a:ln>
              <a:effectLst/>
            </c:spPr>
          </c:marker>
          <c:val>
            <c:numRef>
              <c:f>'管理図作成_テンプレート '!$W$10:$W$19</c:f>
              <c:numCache>
                <c:formatCode>0.00</c:formatCode>
                <c:ptCount val="10"/>
                <c:pt idx="0">
                  <c:v>0.42533124346404344</c:v>
                </c:pt>
                <c:pt idx="1">
                  <c:v>0.69531767320172921</c:v>
                </c:pt>
                <c:pt idx="2">
                  <c:v>0.69948870215640035</c:v>
                </c:pt>
                <c:pt idx="3">
                  <c:v>1.1400370364354167</c:v>
                </c:pt>
                <c:pt idx="4">
                  <c:v>0.69053924178459414</c:v>
                </c:pt>
                <c:pt idx="5">
                  <c:v>0.39556429453517522</c:v>
                </c:pt>
                <c:pt idx="6">
                  <c:v>1.479495409478063</c:v>
                </c:pt>
                <c:pt idx="7">
                  <c:v>1.4492741478255766</c:v>
                </c:pt>
                <c:pt idx="8">
                  <c:v>1.4740209556779649</c:v>
                </c:pt>
                <c:pt idx="9">
                  <c:v>3.2604055644113412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5-4754-B278-27F5B6D99712}"/>
            </c:ext>
          </c:extLst>
        </c:ser>
        <c:ser>
          <c:idx val="1"/>
          <c:order val="1"/>
          <c:tx>
            <c:strRef>
              <c:f>'管理図作成_テンプレート '!$X$9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'管理図作成_テンプレート '!$X$10:$X$19</c:f>
              <c:numCache>
                <c:formatCode>0.00</c:formatCode>
                <c:ptCount val="10"/>
                <c:pt idx="0">
                  <c:v>1.1709474268970306</c:v>
                </c:pt>
                <c:pt idx="1">
                  <c:v>1.1709474268970306</c:v>
                </c:pt>
                <c:pt idx="2">
                  <c:v>1.1709474268970306</c:v>
                </c:pt>
                <c:pt idx="3">
                  <c:v>1.1709474268970306</c:v>
                </c:pt>
                <c:pt idx="4">
                  <c:v>1.1709474268970306</c:v>
                </c:pt>
                <c:pt idx="5">
                  <c:v>1.1709474268970306</c:v>
                </c:pt>
                <c:pt idx="6">
                  <c:v>1.1709474268970306</c:v>
                </c:pt>
                <c:pt idx="7">
                  <c:v>1.1709474268970306</c:v>
                </c:pt>
                <c:pt idx="8">
                  <c:v>1.1709474268970306</c:v>
                </c:pt>
                <c:pt idx="9">
                  <c:v>1.1709474268970306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5-4754-B278-27F5B6D99712}"/>
            </c:ext>
          </c:extLst>
        </c:ser>
        <c:ser>
          <c:idx val="2"/>
          <c:order val="2"/>
          <c:tx>
            <c:strRef>
              <c:f>'管理図作成_テンプレート '!$Y$9</c:f>
              <c:strCache>
                <c:ptCount val="1"/>
                <c:pt idx="0">
                  <c:v>UCL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'管理図作成_テンプレート '!$Y$10:$Y$19</c:f>
              <c:numCache>
                <c:formatCode>0.00</c:formatCode>
                <c:ptCount val="10"/>
                <c:pt idx="0">
                  <c:v>2.0093457845553044</c:v>
                </c:pt>
                <c:pt idx="1">
                  <c:v>2.0093457845553044</c:v>
                </c:pt>
                <c:pt idx="2">
                  <c:v>2.0093457845553044</c:v>
                </c:pt>
                <c:pt idx="3">
                  <c:v>2.0093457845553044</c:v>
                </c:pt>
                <c:pt idx="4">
                  <c:v>2.0093457845553044</c:v>
                </c:pt>
                <c:pt idx="5">
                  <c:v>2.0093457845553044</c:v>
                </c:pt>
                <c:pt idx="6">
                  <c:v>2.0093457845553044</c:v>
                </c:pt>
                <c:pt idx="7">
                  <c:v>2.0093457845553044</c:v>
                </c:pt>
                <c:pt idx="8">
                  <c:v>2.0093457845553044</c:v>
                </c:pt>
                <c:pt idx="9">
                  <c:v>2.0093457845553044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5-4754-B278-27F5B6D99712}"/>
            </c:ext>
          </c:extLst>
        </c:ser>
        <c:ser>
          <c:idx val="3"/>
          <c:order val="3"/>
          <c:tx>
            <c:strRef>
              <c:f>'管理図作成_テンプレート '!$Z$9</c:f>
              <c:strCache>
                <c:ptCount val="1"/>
                <c:pt idx="0">
                  <c:v>LCL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'管理図作成_テンプレート '!$Z$10:$Z$19</c:f>
              <c:numCache>
                <c:formatCode>0</c:formatCode>
                <c:ptCount val="10"/>
                <c:pt idx="0">
                  <c:v>0.33254906923875666</c:v>
                </c:pt>
                <c:pt idx="1">
                  <c:v>0.33254906923875666</c:v>
                </c:pt>
                <c:pt idx="2">
                  <c:v>0.33254906923875666</c:v>
                </c:pt>
                <c:pt idx="3">
                  <c:v>0.33254906923875666</c:v>
                </c:pt>
                <c:pt idx="4">
                  <c:v>0.33254906923875666</c:v>
                </c:pt>
                <c:pt idx="5">
                  <c:v>0.33254906923875666</c:v>
                </c:pt>
                <c:pt idx="6">
                  <c:v>0.33254906923875666</c:v>
                </c:pt>
                <c:pt idx="7">
                  <c:v>0.33254906923875666</c:v>
                </c:pt>
                <c:pt idx="8">
                  <c:v>0.33254906923875666</c:v>
                </c:pt>
                <c:pt idx="9">
                  <c:v>0.33254906923875666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5-4754-B278-27F5B6D99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185055"/>
        <c:axId val="1392186015"/>
      </c:lineChart>
      <c:catAx>
        <c:axId val="13921850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2186015"/>
        <c:crosses val="autoZero"/>
        <c:auto val="1"/>
        <c:lblAlgn val="ctr"/>
        <c:lblOffset val="100"/>
        <c:noMultiLvlLbl val="0"/>
      </c:catAx>
      <c:valAx>
        <c:axId val="139218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2185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51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15</xdr:col>
      <xdr:colOff>66554</xdr:colOff>
      <xdr:row>23</xdr:row>
      <xdr:rowOff>97051</xdr:rowOff>
    </xdr:from>
    <xdr:to>
      <xdr:col>21</xdr:col>
      <xdr:colOff>0</xdr:colOff>
      <xdr:row>36</xdr:row>
      <xdr:rowOff>71378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D600E3-15B8-3246-72CD-909E1EBFE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239059</xdr:colOff>
      <xdr:row>23</xdr:row>
      <xdr:rowOff>95759</xdr:rowOff>
    </xdr:from>
    <xdr:to>
      <xdr:col>27</xdr:col>
      <xdr:colOff>427182</xdr:colOff>
      <xdr:row>36</xdr:row>
      <xdr:rowOff>78916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C1DD59-4991-43AA-9F30-D18CD9E4B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558799</xdr:colOff>
      <xdr:row>0</xdr:row>
      <xdr:rowOff>160481</xdr:rowOff>
    </xdr:from>
    <xdr:to>
      <xdr:col>11</xdr:col>
      <xdr:colOff>22412</xdr:colOff>
      <xdr:row>0</xdr:row>
      <xdr:rowOff>588818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A8C587-9135-29E4-23E1-6DA7CCAB33DA}"/>
            </a:ext>
          </a:extLst>
        </xdr:cNvPr>
        <xdr:cNvSpPr txBox="1"/>
      </xdr:nvSpPr>
      <xdr:spPr>
        <a:xfrm>
          <a:off x="558799" y="160481"/>
          <a:ext cx="6627907" cy="4283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Yu Gothic UI" panose="020B0500000000000000" pitchFamily="50" charset="-128"/>
              <a:ea typeface="Yu Gothic UI" panose="020B0500000000000000" pitchFamily="50" charset="-128"/>
            </a:rPr>
            <a:t>👉黄色部分にデータを入力すれば簡単に</a:t>
          </a:r>
          <a:r>
            <a:rPr kumimoji="1" lang="en-US" altLang="ja-JP" sz="1400" b="1">
              <a:solidFill>
                <a:srgbClr val="3333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Xbar-S</a:t>
          </a:r>
          <a:r>
            <a:rPr kumimoji="1" lang="ja-JP" altLang="en-US" sz="1400" b="1">
              <a:solidFill>
                <a:srgbClr val="3333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管理図</a:t>
          </a:r>
          <a:r>
            <a:rPr kumimoji="1" lang="ja-JP" altLang="en-US" sz="1400" b="1">
              <a:latin typeface="Yu Gothic UI" panose="020B0500000000000000" pitchFamily="50" charset="-128"/>
              <a:ea typeface="Yu Gothic UI" panose="020B0500000000000000" pitchFamily="50" charset="-128"/>
            </a:rPr>
            <a:t>が作成できます！</a:t>
          </a:r>
        </a:p>
      </xdr:txBody>
    </xdr:sp>
    <xdr:clientData/>
  </xdr:twoCellAnchor>
  <xdr:twoCellAnchor>
    <xdr:from>
      <xdr:col>5</xdr:col>
      <xdr:colOff>59764</xdr:colOff>
      <xdr:row>24</xdr:row>
      <xdr:rowOff>89646</xdr:rowOff>
    </xdr:from>
    <xdr:to>
      <xdr:col>5</xdr:col>
      <xdr:colOff>194235</xdr:colOff>
      <xdr:row>27</xdr:row>
      <xdr:rowOff>179293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FD4AB02E-5300-9702-D5F2-0D0F067A2FE5}"/>
            </a:ext>
          </a:extLst>
        </xdr:cNvPr>
        <xdr:cNvSpPr/>
      </xdr:nvSpPr>
      <xdr:spPr>
        <a:xfrm>
          <a:off x="3361764" y="5670175"/>
          <a:ext cx="134471" cy="739589"/>
        </a:xfrm>
        <a:prstGeom prst="righ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239060</xdr:colOff>
      <xdr:row>24</xdr:row>
      <xdr:rowOff>74706</xdr:rowOff>
    </xdr:from>
    <xdr:ext cx="1045882" cy="82407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D00F996-CCB6-D0E8-E19F-A0BA1E156EFA}"/>
            </a:ext>
          </a:extLst>
        </xdr:cNvPr>
        <xdr:cNvSpPr txBox="1"/>
      </xdr:nvSpPr>
      <xdr:spPr>
        <a:xfrm>
          <a:off x="3541060" y="5655235"/>
          <a:ext cx="1045882" cy="82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この範囲は</a:t>
          </a:r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Xbar-R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管理図になる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4"/>
  <sheetViews>
    <sheetView tabSelected="1" zoomScale="85" zoomScaleNormal="85" workbookViewId="0">
      <selection activeCell="N1" sqref="N1"/>
    </sheetView>
  </sheetViews>
  <sheetFormatPr defaultRowHeight="16.5" x14ac:dyDescent="0.45"/>
  <cols>
    <col min="1" max="1" width="8.7265625" style="1"/>
    <col min="2" max="2" width="12.1796875" style="1" bestFit="1" customWidth="1"/>
    <col min="3" max="6" width="8.81640625" style="1" bestFit="1" customWidth="1"/>
    <col min="7" max="7" width="11.453125" style="1" bestFit="1" customWidth="1"/>
    <col min="8" max="12" width="8.81640625" style="1" customWidth="1"/>
    <col min="13" max="13" width="8.81640625" style="1" bestFit="1" customWidth="1"/>
    <col min="14" max="14" width="8.1796875" style="1" customWidth="1"/>
    <col min="15" max="15" width="11.54296875" style="1" customWidth="1"/>
    <col min="16" max="16" width="8.81640625" style="1" bestFit="1" customWidth="1"/>
    <col min="17" max="17" width="9.36328125" style="1" bestFit="1" customWidth="1"/>
    <col min="18" max="18" width="8.90625" style="1" bestFit="1" customWidth="1"/>
    <col min="19" max="19" width="9.36328125" style="1" bestFit="1" customWidth="1"/>
    <col min="20" max="20" width="8.90625" style="1" bestFit="1" customWidth="1"/>
    <col min="21" max="21" width="13.08984375" style="1" customWidth="1"/>
    <col min="22" max="16384" width="8.7265625" style="1"/>
  </cols>
  <sheetData>
    <row r="1" spans="2:26" ht="57.5" customHeight="1" x14ac:dyDescent="0.45"/>
    <row r="2" spans="2:26" x14ac:dyDescent="0.45">
      <c r="B2" s="4" t="s">
        <v>18</v>
      </c>
    </row>
    <row r="3" spans="2:26" x14ac:dyDescent="0.45">
      <c r="B3" s="3" t="s">
        <v>1</v>
      </c>
      <c r="C3" s="13">
        <v>102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6" x14ac:dyDescent="0.45">
      <c r="B4" s="3" t="s">
        <v>2</v>
      </c>
      <c r="C4" s="13">
        <v>98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6" x14ac:dyDescent="0.45">
      <c r="B5" s="3" t="s">
        <v>0</v>
      </c>
      <c r="C5" s="3">
        <f>(C3+C4)/2</f>
        <v>100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6" x14ac:dyDescent="0.45">
      <c r="B6" s="2"/>
      <c r="C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6" x14ac:dyDescent="0.45">
      <c r="B7" s="5" t="s">
        <v>16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5" t="s">
        <v>17</v>
      </c>
      <c r="Q7" s="2"/>
      <c r="R7" s="2"/>
      <c r="S7" s="2"/>
      <c r="T7" s="2"/>
    </row>
    <row r="8" spans="2:26" x14ac:dyDescent="0.4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9" t="s">
        <v>13</v>
      </c>
      <c r="Q8" s="2"/>
      <c r="R8" s="2"/>
      <c r="S8" s="2"/>
      <c r="T8" s="2"/>
      <c r="V8" s="9" t="s">
        <v>33</v>
      </c>
    </row>
    <row r="9" spans="2:26" ht="17" thickBot="1" x14ac:dyDescent="0.5"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8</v>
      </c>
      <c r="H9" s="2" t="s">
        <v>23</v>
      </c>
      <c r="I9" s="2" t="s">
        <v>24</v>
      </c>
      <c r="J9" s="2" t="s">
        <v>25</v>
      </c>
      <c r="K9" s="2" t="s">
        <v>26</v>
      </c>
      <c r="L9" s="2" t="s">
        <v>27</v>
      </c>
      <c r="M9" s="2" t="s">
        <v>9</v>
      </c>
      <c r="N9" s="2" t="s">
        <v>28</v>
      </c>
      <c r="O9" s="2"/>
      <c r="P9" s="2" t="s">
        <v>3</v>
      </c>
      <c r="Q9" s="2" t="s">
        <v>9</v>
      </c>
      <c r="R9" s="2" t="s">
        <v>11</v>
      </c>
      <c r="S9" s="2" t="s">
        <v>10</v>
      </c>
      <c r="T9" s="2" t="s">
        <v>12</v>
      </c>
      <c r="V9" s="2" t="s">
        <v>3</v>
      </c>
      <c r="W9" s="2" t="s">
        <v>28</v>
      </c>
      <c r="X9" s="2" t="s">
        <v>11</v>
      </c>
      <c r="Y9" s="2" t="s">
        <v>10</v>
      </c>
      <c r="Z9" s="2" t="s">
        <v>12</v>
      </c>
    </row>
    <row r="10" spans="2:26" ht="17" thickTop="1" x14ac:dyDescent="0.45">
      <c r="B10" s="7">
        <v>1</v>
      </c>
      <c r="C10" s="14">
        <v>100.98</v>
      </c>
      <c r="D10" s="14">
        <v>100.19</v>
      </c>
      <c r="E10" s="14">
        <v>100.21</v>
      </c>
      <c r="F10" s="14">
        <v>100.07</v>
      </c>
      <c r="G10" s="14">
        <v>99.91</v>
      </c>
      <c r="H10" s="14">
        <v>101.12</v>
      </c>
      <c r="I10" s="14">
        <v>100.05</v>
      </c>
      <c r="J10" s="14">
        <v>100.33</v>
      </c>
      <c r="K10" s="14">
        <v>99.94</v>
      </c>
      <c r="L10" s="14">
        <v>100.02</v>
      </c>
      <c r="M10" s="11">
        <f>AVERAGE(C10:L10)</f>
        <v>100.282</v>
      </c>
      <c r="N10" s="20">
        <f xml:space="preserve"> _xlfn.STDEV.S(C10:L10)</f>
        <v>0.42533124346404344</v>
      </c>
      <c r="O10" s="2"/>
      <c r="P10" s="7">
        <v>1</v>
      </c>
      <c r="Q10" s="11">
        <f t="shared" ref="Q10:Q19" si="0">M10</f>
        <v>100.282</v>
      </c>
      <c r="R10" s="11">
        <f>AVERAGE($M$10:$M$19)</f>
        <v>99.855400000000003</v>
      </c>
      <c r="S10" s="11">
        <f>R10+$I$25*$N$21</f>
        <v>100.99707374122461</v>
      </c>
      <c r="T10" s="11">
        <f>R10-$I$25*$N$21</f>
        <v>98.713726258775395</v>
      </c>
      <c r="V10" s="7">
        <v>1</v>
      </c>
      <c r="W10" s="11">
        <f>N10</f>
        <v>0.42533124346404344</v>
      </c>
      <c r="X10" s="11">
        <f>$N$21</f>
        <v>1.1709474268970306</v>
      </c>
      <c r="Y10" s="11">
        <f>$K$25*$N$21</f>
        <v>2.0093457845553044</v>
      </c>
      <c r="Z10" s="18">
        <f>$J$25*$N$21</f>
        <v>0.33254906923875666</v>
      </c>
    </row>
    <row r="11" spans="2:26" x14ac:dyDescent="0.45">
      <c r="B11" s="2">
        <v>2</v>
      </c>
      <c r="C11" s="15">
        <v>101.01</v>
      </c>
      <c r="D11" s="15">
        <v>99.92</v>
      </c>
      <c r="E11" s="15">
        <v>99.95</v>
      </c>
      <c r="F11" s="15">
        <v>98.86</v>
      </c>
      <c r="G11" s="15">
        <v>100.06</v>
      </c>
      <c r="H11" s="15">
        <v>100.88</v>
      </c>
      <c r="I11" s="15">
        <v>99.75</v>
      </c>
      <c r="J11" s="15">
        <v>100.14</v>
      </c>
      <c r="K11" s="15">
        <v>98.92</v>
      </c>
      <c r="L11" s="15">
        <v>100.11</v>
      </c>
      <c r="M11" s="12">
        <f>AVERAGE(C11:L11)</f>
        <v>99.960000000000008</v>
      </c>
      <c r="N11" s="21">
        <f t="shared" ref="N11:N19" si="1" xml:space="preserve"> _xlfn.STDEV.S(C11:L11)</f>
        <v>0.69531767320172921</v>
      </c>
      <c r="O11" s="2"/>
      <c r="P11" s="2">
        <v>2</v>
      </c>
      <c r="Q11" s="12">
        <f t="shared" si="0"/>
        <v>99.960000000000008</v>
      </c>
      <c r="R11" s="12">
        <f>AVERAGE($M$10:$M$19)</f>
        <v>99.855400000000003</v>
      </c>
      <c r="S11" s="12">
        <f>R11+$I$25*$N$21</f>
        <v>100.99707374122461</v>
      </c>
      <c r="T11" s="12">
        <f>R10-$I$25*$N$21</f>
        <v>98.713726258775395</v>
      </c>
      <c r="V11" s="2">
        <v>2</v>
      </c>
      <c r="W11" s="12">
        <f t="shared" ref="W11:W19" si="2">N11</f>
        <v>0.69531767320172921</v>
      </c>
      <c r="X11" s="12">
        <f>$N$21</f>
        <v>1.1709474268970306</v>
      </c>
      <c r="Y11" s="12">
        <f>$K$25*$N$21</f>
        <v>2.0093457845553044</v>
      </c>
      <c r="Z11" s="26">
        <f>$J$25*$N$21</f>
        <v>0.33254906923875666</v>
      </c>
    </row>
    <row r="12" spans="2:26" x14ac:dyDescent="0.45">
      <c r="B12" s="2">
        <v>3</v>
      </c>
      <c r="C12" s="15">
        <v>99.74</v>
      </c>
      <c r="D12" s="15">
        <v>100.27</v>
      </c>
      <c r="E12" s="15">
        <v>101.61</v>
      </c>
      <c r="F12" s="15">
        <v>101.15</v>
      </c>
      <c r="G12" s="15">
        <v>99.89</v>
      </c>
      <c r="H12" s="15">
        <v>99.91</v>
      </c>
      <c r="I12" s="15">
        <v>100.18</v>
      </c>
      <c r="J12" s="15">
        <v>101.44</v>
      </c>
      <c r="K12" s="15">
        <v>101.02</v>
      </c>
      <c r="L12" s="15">
        <v>100.11</v>
      </c>
      <c r="M12" s="12">
        <f t="shared" ref="M12:M18" si="3">AVERAGE(C12:L12)</f>
        <v>100.53200000000001</v>
      </c>
      <c r="N12" s="21">
        <f t="shared" si="1"/>
        <v>0.69948870215640035</v>
      </c>
      <c r="O12" s="2"/>
      <c r="P12" s="2">
        <v>3</v>
      </c>
      <c r="Q12" s="12">
        <f t="shared" si="0"/>
        <v>100.53200000000001</v>
      </c>
      <c r="R12" s="12">
        <f t="shared" ref="R12:R18" si="4">AVERAGE($M$10:$M$19)</f>
        <v>99.855400000000003</v>
      </c>
      <c r="S12" s="12">
        <f>R12+$I$25*$N$21</f>
        <v>100.99707374122461</v>
      </c>
      <c r="T12" s="12">
        <f>R11-$I$25*$N$21</f>
        <v>98.713726258775395</v>
      </c>
      <c r="V12" s="2">
        <v>3</v>
      </c>
      <c r="W12" s="12">
        <f t="shared" si="2"/>
        <v>0.69948870215640035</v>
      </c>
      <c r="X12" s="12">
        <f>$N$21</f>
        <v>1.1709474268970306</v>
      </c>
      <c r="Y12" s="12">
        <f>$K$25*$N$21</f>
        <v>2.0093457845553044</v>
      </c>
      <c r="Z12" s="26">
        <f>$J$25*$N$21</f>
        <v>0.33254906923875666</v>
      </c>
    </row>
    <row r="13" spans="2:26" x14ac:dyDescent="0.45">
      <c r="B13" s="2">
        <v>4</v>
      </c>
      <c r="C13" s="15">
        <v>99.79</v>
      </c>
      <c r="D13" s="15">
        <v>100.01</v>
      </c>
      <c r="E13" s="15">
        <v>98.07</v>
      </c>
      <c r="F13" s="15">
        <v>101.14</v>
      </c>
      <c r="G13" s="15">
        <v>101.31</v>
      </c>
      <c r="H13" s="15">
        <v>99.62</v>
      </c>
      <c r="I13" s="15">
        <v>100.22</v>
      </c>
      <c r="J13" s="15">
        <v>98.35</v>
      </c>
      <c r="K13" s="15">
        <v>101.05</v>
      </c>
      <c r="L13" s="15">
        <v>100.96</v>
      </c>
      <c r="M13" s="12">
        <f t="shared" si="3"/>
        <v>100.05200000000001</v>
      </c>
      <c r="N13" s="21">
        <f t="shared" si="1"/>
        <v>1.1400370364354167</v>
      </c>
      <c r="O13" s="2"/>
      <c r="P13" s="2">
        <v>4</v>
      </c>
      <c r="Q13" s="12">
        <f t="shared" si="0"/>
        <v>100.05200000000001</v>
      </c>
      <c r="R13" s="12">
        <f t="shared" si="4"/>
        <v>99.855400000000003</v>
      </c>
      <c r="S13" s="12">
        <f>R13+$I$25*$N$21</f>
        <v>100.99707374122461</v>
      </c>
      <c r="T13" s="12">
        <f>R12-$I$25*$N$21</f>
        <v>98.713726258775395</v>
      </c>
      <c r="V13" s="2">
        <v>4</v>
      </c>
      <c r="W13" s="12">
        <f t="shared" si="2"/>
        <v>1.1400370364354167</v>
      </c>
      <c r="X13" s="12">
        <f>$N$21</f>
        <v>1.1709474268970306</v>
      </c>
      <c r="Y13" s="12">
        <f>$K$25*$N$21</f>
        <v>2.0093457845553044</v>
      </c>
      <c r="Z13" s="26">
        <f>$J$25*$N$21</f>
        <v>0.33254906923875666</v>
      </c>
    </row>
    <row r="14" spans="2:26" x14ac:dyDescent="0.45">
      <c r="B14" s="2">
        <v>5</v>
      </c>
      <c r="C14" s="15">
        <v>100.79</v>
      </c>
      <c r="D14" s="15">
        <v>99.26</v>
      </c>
      <c r="E14" s="15">
        <v>100.43</v>
      </c>
      <c r="F14" s="15">
        <v>101</v>
      </c>
      <c r="G14" s="15">
        <v>101.07</v>
      </c>
      <c r="H14" s="15">
        <v>100.66</v>
      </c>
      <c r="I14" s="15">
        <v>99.41</v>
      </c>
      <c r="J14" s="15">
        <v>100.27</v>
      </c>
      <c r="K14" s="15">
        <v>100.89</v>
      </c>
      <c r="L14" s="15">
        <v>101.32</v>
      </c>
      <c r="M14" s="12">
        <f t="shared" si="3"/>
        <v>100.50999999999999</v>
      </c>
      <c r="N14" s="21">
        <f t="shared" si="1"/>
        <v>0.69053924178459414</v>
      </c>
      <c r="O14" s="2"/>
      <c r="P14" s="2">
        <v>5</v>
      </c>
      <c r="Q14" s="12">
        <f t="shared" si="0"/>
        <v>100.50999999999999</v>
      </c>
      <c r="R14" s="12">
        <f t="shared" si="4"/>
        <v>99.855400000000003</v>
      </c>
      <c r="S14" s="12">
        <f>R14+$I$25*$N$21</f>
        <v>100.99707374122461</v>
      </c>
      <c r="T14" s="12">
        <f>R13-$I$25*$N$21</f>
        <v>98.713726258775395</v>
      </c>
      <c r="V14" s="2">
        <v>5</v>
      </c>
      <c r="W14" s="12">
        <f t="shared" si="2"/>
        <v>0.69053924178459414</v>
      </c>
      <c r="X14" s="12">
        <f>$N$21</f>
        <v>1.1709474268970306</v>
      </c>
      <c r="Y14" s="12">
        <f>$K$25*$N$21</f>
        <v>2.0093457845553044</v>
      </c>
      <c r="Z14" s="26">
        <f>$J$25*$N$21</f>
        <v>0.33254906923875666</v>
      </c>
    </row>
    <row r="15" spans="2:26" x14ac:dyDescent="0.45">
      <c r="B15" s="2">
        <v>6</v>
      </c>
      <c r="C15" s="15">
        <v>100.02</v>
      </c>
      <c r="D15" s="15">
        <v>100.76</v>
      </c>
      <c r="E15" s="15">
        <v>99.51</v>
      </c>
      <c r="F15" s="15">
        <v>100.37</v>
      </c>
      <c r="G15" s="15">
        <v>100.27</v>
      </c>
      <c r="H15" s="15">
        <v>100.21</v>
      </c>
      <c r="I15" s="15">
        <v>100.55</v>
      </c>
      <c r="J15" s="15">
        <v>99.62</v>
      </c>
      <c r="K15" s="15">
        <v>100.48</v>
      </c>
      <c r="L15" s="15">
        <v>100.07</v>
      </c>
      <c r="M15" s="12">
        <f t="shared" si="3"/>
        <v>100.18599999999999</v>
      </c>
      <c r="N15" s="21">
        <f t="shared" si="1"/>
        <v>0.39556429453517522</v>
      </c>
      <c r="O15" s="2"/>
      <c r="P15" s="2">
        <v>6</v>
      </c>
      <c r="Q15" s="12">
        <f t="shared" si="0"/>
        <v>100.18599999999999</v>
      </c>
      <c r="R15" s="12">
        <f t="shared" si="4"/>
        <v>99.855400000000003</v>
      </c>
      <c r="S15" s="12">
        <f>R15+$I$25*$N$21</f>
        <v>100.99707374122461</v>
      </c>
      <c r="T15" s="12">
        <f>R14-$I$25*$N$21</f>
        <v>98.713726258775395</v>
      </c>
      <c r="V15" s="2">
        <v>6</v>
      </c>
      <c r="W15" s="12">
        <f t="shared" si="2"/>
        <v>0.39556429453517522</v>
      </c>
      <c r="X15" s="12">
        <f>$N$21</f>
        <v>1.1709474268970306</v>
      </c>
      <c r="Y15" s="12">
        <f>$K$25*$N$21</f>
        <v>2.0093457845553044</v>
      </c>
      <c r="Z15" s="26">
        <f>$J$25*$N$21</f>
        <v>0.33254906923875666</v>
      </c>
    </row>
    <row r="16" spans="2:26" x14ac:dyDescent="0.45">
      <c r="B16" s="2">
        <v>7</v>
      </c>
      <c r="C16" s="15">
        <v>102.71</v>
      </c>
      <c r="D16" s="15">
        <v>101.17</v>
      </c>
      <c r="E16" s="15">
        <v>100.6</v>
      </c>
      <c r="F16" s="15">
        <v>100.49</v>
      </c>
      <c r="G16" s="15">
        <v>98.09</v>
      </c>
      <c r="H16" s="15">
        <v>102.38</v>
      </c>
      <c r="I16" s="15">
        <v>101.33</v>
      </c>
      <c r="J16" s="15">
        <v>100.72</v>
      </c>
      <c r="K16" s="15">
        <v>100.28</v>
      </c>
      <c r="L16" s="15">
        <v>98.41</v>
      </c>
      <c r="M16" s="12">
        <f t="shared" si="3"/>
        <v>100.61800000000001</v>
      </c>
      <c r="N16" s="21">
        <f t="shared" si="1"/>
        <v>1.479495409478063</v>
      </c>
      <c r="O16" s="2"/>
      <c r="P16" s="2">
        <v>7</v>
      </c>
      <c r="Q16" s="12">
        <f t="shared" si="0"/>
        <v>100.61800000000001</v>
      </c>
      <c r="R16" s="12">
        <f t="shared" si="4"/>
        <v>99.855400000000003</v>
      </c>
      <c r="S16" s="12">
        <f>R16+$I$25*$N$21</f>
        <v>100.99707374122461</v>
      </c>
      <c r="T16" s="12">
        <f>R15-$I$25*$N$21</f>
        <v>98.713726258775395</v>
      </c>
      <c r="V16" s="2">
        <v>7</v>
      </c>
      <c r="W16" s="12">
        <f t="shared" si="2"/>
        <v>1.479495409478063</v>
      </c>
      <c r="X16" s="12">
        <f>$N$21</f>
        <v>1.1709474268970306</v>
      </c>
      <c r="Y16" s="12">
        <f>$K$25*$N$21</f>
        <v>2.0093457845553044</v>
      </c>
      <c r="Z16" s="26">
        <f>$J$25*$N$21</f>
        <v>0.33254906923875666</v>
      </c>
    </row>
    <row r="17" spans="2:26" x14ac:dyDescent="0.45">
      <c r="B17" s="2">
        <v>8</v>
      </c>
      <c r="C17" s="15">
        <v>101.21</v>
      </c>
      <c r="D17" s="15">
        <v>99.3</v>
      </c>
      <c r="E17" s="15">
        <v>98.11</v>
      </c>
      <c r="F17" s="15">
        <v>97.42</v>
      </c>
      <c r="G17" s="15">
        <v>100.96</v>
      </c>
      <c r="H17" s="15">
        <v>101.05</v>
      </c>
      <c r="I17" s="15">
        <v>99.52</v>
      </c>
      <c r="J17" s="15">
        <v>98.44</v>
      </c>
      <c r="K17" s="15">
        <v>97.88</v>
      </c>
      <c r="L17" s="15">
        <v>100.69</v>
      </c>
      <c r="M17" s="12">
        <f t="shared" si="3"/>
        <v>99.457999999999998</v>
      </c>
      <c r="N17" s="21">
        <f t="shared" si="1"/>
        <v>1.4492741478255766</v>
      </c>
      <c r="O17" s="2"/>
      <c r="P17" s="2">
        <v>8</v>
      </c>
      <c r="Q17" s="12">
        <f t="shared" si="0"/>
        <v>99.457999999999998</v>
      </c>
      <c r="R17" s="12">
        <f t="shared" si="4"/>
        <v>99.855400000000003</v>
      </c>
      <c r="S17" s="12">
        <f>R17+$I$25*$N$21</f>
        <v>100.99707374122461</v>
      </c>
      <c r="T17" s="12">
        <f>R16-$I$25*$N$21</f>
        <v>98.713726258775395</v>
      </c>
      <c r="V17" s="2">
        <v>8</v>
      </c>
      <c r="W17" s="12">
        <f t="shared" si="2"/>
        <v>1.4492741478255766</v>
      </c>
      <c r="X17" s="12">
        <f>$N$21</f>
        <v>1.1709474268970306</v>
      </c>
      <c r="Y17" s="12">
        <f>$K$25*$N$21</f>
        <v>2.0093457845553044</v>
      </c>
      <c r="Z17" s="26">
        <f>$J$25*$N$21</f>
        <v>0.33254906923875666</v>
      </c>
    </row>
    <row r="18" spans="2:26" x14ac:dyDescent="0.45">
      <c r="B18" s="2">
        <v>9</v>
      </c>
      <c r="C18" s="15">
        <v>97.1</v>
      </c>
      <c r="D18" s="15">
        <v>99.66</v>
      </c>
      <c r="E18" s="15">
        <v>98</v>
      </c>
      <c r="F18" s="15">
        <v>101.27</v>
      </c>
      <c r="G18" s="15">
        <v>98.35</v>
      </c>
      <c r="H18" s="15">
        <v>97.35</v>
      </c>
      <c r="I18" s="15">
        <v>99.88</v>
      </c>
      <c r="J18" s="15">
        <v>98.24</v>
      </c>
      <c r="K18" s="15">
        <v>101.03</v>
      </c>
      <c r="L18" s="15">
        <v>98.08</v>
      </c>
      <c r="M18" s="12">
        <f t="shared" si="3"/>
        <v>98.896000000000001</v>
      </c>
      <c r="N18" s="21">
        <f t="shared" si="1"/>
        <v>1.4740209556779649</v>
      </c>
      <c r="O18" s="2"/>
      <c r="P18" s="2">
        <v>9</v>
      </c>
      <c r="Q18" s="12">
        <f t="shared" si="0"/>
        <v>98.896000000000001</v>
      </c>
      <c r="R18" s="12">
        <f t="shared" si="4"/>
        <v>99.855400000000003</v>
      </c>
      <c r="S18" s="12">
        <f>R18+$I$25*$N$21</f>
        <v>100.99707374122461</v>
      </c>
      <c r="T18" s="12">
        <f>R17-$I$25*$N$21</f>
        <v>98.713726258775395</v>
      </c>
      <c r="V18" s="2">
        <v>9</v>
      </c>
      <c r="W18" s="12">
        <f t="shared" si="2"/>
        <v>1.4740209556779649</v>
      </c>
      <c r="X18" s="12">
        <f>$N$21</f>
        <v>1.1709474268970306</v>
      </c>
      <c r="Y18" s="12">
        <f>$K$25*$N$21</f>
        <v>2.0093457845553044</v>
      </c>
      <c r="Z18" s="26">
        <f>$J$25*$N$21</f>
        <v>0.33254906923875666</v>
      </c>
    </row>
    <row r="19" spans="2:26" ht="17" thickBot="1" x14ac:dyDescent="0.5">
      <c r="B19" s="8">
        <v>10</v>
      </c>
      <c r="C19" s="16">
        <v>97.37</v>
      </c>
      <c r="D19" s="16">
        <v>94.39</v>
      </c>
      <c r="E19" s="16">
        <v>103.2</v>
      </c>
      <c r="F19" s="16">
        <v>99.89</v>
      </c>
      <c r="G19" s="16">
        <v>95.25</v>
      </c>
      <c r="H19" s="16">
        <v>97.62</v>
      </c>
      <c r="I19" s="16">
        <v>94.81</v>
      </c>
      <c r="J19" s="16">
        <v>102.74</v>
      </c>
      <c r="K19" s="16">
        <v>100.02</v>
      </c>
      <c r="L19" s="16">
        <v>95.31</v>
      </c>
      <c r="M19" s="17">
        <f>AVERAGE(C19:L19)</f>
        <v>98.059999999999988</v>
      </c>
      <c r="N19" s="22">
        <f t="shared" si="1"/>
        <v>3.2604055644113412</v>
      </c>
      <c r="O19" s="2"/>
      <c r="P19" s="8">
        <v>10</v>
      </c>
      <c r="Q19" s="17">
        <f t="shared" si="0"/>
        <v>98.059999999999988</v>
      </c>
      <c r="R19" s="12">
        <f>AVERAGE($M$10:$M$19)</f>
        <v>99.855400000000003</v>
      </c>
      <c r="S19" s="17">
        <f>R19+$I$25*$N$21</f>
        <v>100.99707374122461</v>
      </c>
      <c r="T19" s="12">
        <f>R18-$I$25*$N$21</f>
        <v>98.713726258775395</v>
      </c>
      <c r="V19" s="8">
        <v>10</v>
      </c>
      <c r="W19" s="17">
        <f t="shared" si="2"/>
        <v>3.2604055644113412</v>
      </c>
      <c r="X19" s="12">
        <f>$N$21</f>
        <v>1.1709474268970306</v>
      </c>
      <c r="Y19" s="12">
        <f>$K$25*$N$21</f>
        <v>2.0093457845553044</v>
      </c>
      <c r="Z19" s="19">
        <f>$J$25*$N$21</f>
        <v>0.33254906923875666</v>
      </c>
    </row>
    <row r="20" spans="2:26" ht="17" thickTop="1" x14ac:dyDescent="0.45">
      <c r="L20" s="1" t="s">
        <v>21</v>
      </c>
      <c r="R20" s="10"/>
      <c r="T20" s="10"/>
      <c r="X20" s="10"/>
      <c r="Y20" s="10"/>
    </row>
    <row r="21" spans="2:26" x14ac:dyDescent="0.45">
      <c r="M21" s="2" t="s">
        <v>32</v>
      </c>
      <c r="N21" s="21">
        <f>AVERAGE(N10:N19)</f>
        <v>1.1709474268970306</v>
      </c>
    </row>
    <row r="22" spans="2:26" x14ac:dyDescent="0.45">
      <c r="B22" s="4" t="s">
        <v>19</v>
      </c>
    </row>
    <row r="23" spans="2:26" x14ac:dyDescent="0.45">
      <c r="B23" s="2" t="s">
        <v>15</v>
      </c>
      <c r="C23" s="6"/>
      <c r="P23" s="5" t="s">
        <v>22</v>
      </c>
    </row>
    <row r="24" spans="2:26" ht="17" thickBot="1" x14ac:dyDescent="0.5">
      <c r="B24" s="2" t="s">
        <v>14</v>
      </c>
      <c r="C24" s="2" t="s">
        <v>29</v>
      </c>
      <c r="D24" s="2" t="s">
        <v>30</v>
      </c>
      <c r="E24" s="2" t="s">
        <v>31</v>
      </c>
      <c r="H24" s="2" t="s">
        <v>14</v>
      </c>
      <c r="I24" s="2" t="s">
        <v>29</v>
      </c>
      <c r="J24" s="2" t="s">
        <v>30</v>
      </c>
      <c r="K24" s="2" t="s">
        <v>31</v>
      </c>
      <c r="L24" s="2"/>
    </row>
    <row r="25" spans="2:26" ht="17.5" thickTop="1" thickBot="1" x14ac:dyDescent="0.5">
      <c r="B25" s="24">
        <v>2</v>
      </c>
      <c r="C25" s="24">
        <v>2.6589999999999998</v>
      </c>
      <c r="D25" s="24">
        <v>0</v>
      </c>
      <c r="E25" s="24">
        <v>3.2669999999999999</v>
      </c>
      <c r="H25" s="7">
        <f>COUNT(C10:L10)</f>
        <v>10</v>
      </c>
      <c r="I25" s="7">
        <f>VLOOKUP(H25,B25:C33,2,FALSE)</f>
        <v>0.97499999999999998</v>
      </c>
      <c r="J25" s="7">
        <f>VLOOKUP(H25,B25:D33,3,FALSE)</f>
        <v>0.28399999999999997</v>
      </c>
      <c r="K25" s="7">
        <f>VLOOKUP(H25,B25:E33,4,FALSE)</f>
        <v>1.716</v>
      </c>
      <c r="L25" s="2"/>
    </row>
    <row r="26" spans="2:26" ht="17" thickTop="1" x14ac:dyDescent="0.45">
      <c r="B26" s="25">
        <v>3</v>
      </c>
      <c r="C26" s="25">
        <v>1.954</v>
      </c>
      <c r="D26" s="25">
        <v>0</v>
      </c>
      <c r="E26" s="25">
        <v>2.5680000000000001</v>
      </c>
      <c r="H26" s="10"/>
      <c r="I26" s="10"/>
      <c r="J26" s="10" t="s">
        <v>20</v>
      </c>
      <c r="K26" s="10"/>
    </row>
    <row r="27" spans="2:26" x14ac:dyDescent="0.45">
      <c r="B27" s="25">
        <v>4</v>
      </c>
      <c r="C27" s="25">
        <v>1.6279999999999999</v>
      </c>
      <c r="D27" s="25">
        <v>0</v>
      </c>
      <c r="E27" s="25">
        <v>2.266</v>
      </c>
    </row>
    <row r="28" spans="2:26" x14ac:dyDescent="0.45">
      <c r="B28" s="25">
        <v>5</v>
      </c>
      <c r="C28" s="25">
        <v>1.427</v>
      </c>
      <c r="D28" s="25">
        <v>0</v>
      </c>
      <c r="E28" s="25">
        <v>2.089</v>
      </c>
    </row>
    <row r="29" spans="2:26" x14ac:dyDescent="0.45">
      <c r="B29" s="2">
        <v>6</v>
      </c>
      <c r="C29" s="2">
        <v>1.2869999999999999</v>
      </c>
      <c r="D29" s="2">
        <v>0.03</v>
      </c>
      <c r="E29" s="2">
        <v>1.97</v>
      </c>
    </row>
    <row r="30" spans="2:26" x14ac:dyDescent="0.45">
      <c r="B30" s="2">
        <v>7</v>
      </c>
      <c r="C30" s="2">
        <v>1.1819999999999999</v>
      </c>
      <c r="D30" s="2">
        <v>0.11799999999999999</v>
      </c>
      <c r="E30" s="2">
        <v>1.8819999999999999</v>
      </c>
    </row>
    <row r="31" spans="2:26" x14ac:dyDescent="0.45">
      <c r="B31" s="2">
        <v>8</v>
      </c>
      <c r="C31" s="2">
        <v>1.099</v>
      </c>
      <c r="D31" s="2">
        <v>0.185</v>
      </c>
      <c r="E31" s="2">
        <v>1.8149999999999999</v>
      </c>
    </row>
    <row r="32" spans="2:26" x14ac:dyDescent="0.45">
      <c r="B32" s="2">
        <v>9</v>
      </c>
      <c r="C32" s="2">
        <v>1.032</v>
      </c>
      <c r="D32" s="2">
        <v>0.23899999999999999</v>
      </c>
      <c r="E32" s="2">
        <v>1.7609999999999999</v>
      </c>
    </row>
    <row r="33" spans="2:5" ht="17" thickBot="1" x14ac:dyDescent="0.5">
      <c r="B33" s="2">
        <v>10</v>
      </c>
      <c r="C33" s="2">
        <v>0.97499999999999998</v>
      </c>
      <c r="D33" s="2">
        <v>0.28399999999999997</v>
      </c>
      <c r="E33" s="2">
        <v>1.716</v>
      </c>
    </row>
    <row r="34" spans="2:5" ht="17" thickTop="1" x14ac:dyDescent="0.45">
      <c r="B34" s="23"/>
      <c r="C34" s="23"/>
      <c r="D34" s="10"/>
      <c r="E34" s="10"/>
    </row>
  </sheetData>
  <phoneticPr fontId="1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管理図作成_テンプレート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2026-03-14T04:19:24Z</dcterms:created>
  <dcterms:modified xsi:type="dcterms:W3CDTF">2026-05-04T02:36:33Z</dcterms:modified>
</cp:coreProperties>
</file>